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ylepersonnel.sharepoint.com/sites/GreencastleOperationsteam/Shared Documents/01 - PROJECTS/- GP MARGIN CALCULATORS/"/>
    </mc:Choice>
  </mc:AlternateContent>
  <xr:revisionPtr revIDLastSave="14" documentId="8_{69B69CC0-A9F1-4A1E-B2FD-C90C6D5FD56F}" xr6:coauthVersionLast="47" xr6:coauthVersionMax="47" xr10:uidLastSave="{D83802C5-7CB2-4AEA-9ED1-531A78A48CD2}"/>
  <bookViews>
    <workbookView xWindow="12570" yWindow="-16320" windowWidth="29040" windowHeight="15840" tabRatio="814" activeTab="1" xr2:uid="{00000000-000D-0000-FFFF-FFFF00000000}"/>
  </bookViews>
  <sheets>
    <sheet name="LTD-UMBRELLA-CIS HOURLY RATES" sheetId="10" r:id="rId1"/>
    <sheet name="LTD-UMBRELLA-CIS DAILY RATES" sheetId="9" r:id="rId2"/>
    <sheet name="Calculations+Definitions+Info" sheetId="11" r:id="rId3"/>
    <sheet name="Raw Data" sheetId="4" state="hidden" r:id="rId4"/>
    <sheet name="PERCENTAGES" sheetId="6" state="hidden" r:id="rId5"/>
  </sheets>
  <definedNames>
    <definedName name="_xlnm.Print_Area" localSheetId="2">'Calculations+Definitions+Info'!$A$13:$AF$23</definedName>
    <definedName name="_xlnm.Print_Area" localSheetId="1">'LTD-UMBRELLA-CIS DAILY RATES'!$A$1:$P$43</definedName>
    <definedName name="_xlnm.Print_Area" localSheetId="0">'LTD-UMBRELLA-CIS HOURLY RATES'!$A$1:$P$42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9" l="1"/>
  <c r="I20" i="9" s="1"/>
  <c r="F19" i="10"/>
  <c r="I19" i="10" s="1"/>
  <c r="M42" i="9" l="1"/>
  <c r="K42" i="9"/>
  <c r="M41" i="10"/>
  <c r="K41" i="10"/>
  <c r="D37" i="10" l="1"/>
  <c r="D29" i="10"/>
  <c r="D38" i="9"/>
  <c r="D30" i="9"/>
  <c r="I18" i="9" l="1"/>
  <c r="K20" i="9"/>
  <c r="K19" i="10" l="1"/>
  <c r="I17" i="10"/>
  <c r="L20" i="9"/>
  <c r="K38" i="9"/>
  <c r="L38" i="9" l="1"/>
  <c r="N42" i="9"/>
  <c r="L42" i="9" s="1"/>
  <c r="O42" i="9" s="1"/>
  <c r="L19" i="10"/>
  <c r="K37" i="10"/>
  <c r="L37" i="10" l="1"/>
  <c r="N41" i="10"/>
  <c r="L41" i="10" l="1"/>
  <c r="O41" i="10" s="1"/>
</calcChain>
</file>

<file path=xl/sharedStrings.xml><?xml version="1.0" encoding="utf-8"?>
<sst xmlns="http://schemas.openxmlformats.org/spreadsheetml/2006/main" count="92" uniqueCount="59">
  <si>
    <t>GP Margin Calculator</t>
  </si>
  <si>
    <t>*HOURLY RATES*</t>
  </si>
  <si>
    <t>YOU CAN ONLY TYPE IN THE YELLOW BOXES… HAPPY CALCULATING!</t>
  </si>
  <si>
    <t>Pay</t>
  </si>
  <si>
    <t>No. of HOURS per week</t>
  </si>
  <si>
    <t>Total Cost %</t>
  </si>
  <si>
    <t>Candidate Pay (PER HOUR)</t>
  </si>
  <si>
    <t>Holiday Accrual</t>
  </si>
  <si>
    <t>NI</t>
  </si>
  <si>
    <t>Insurance &amp; Bad Debt</t>
  </si>
  <si>
    <t>Pension</t>
  </si>
  <si>
    <t>Apprentiship Levy</t>
  </si>
  <si>
    <t>Total Cost for Company</t>
  </si>
  <si>
    <t>Charge to Client (PER HOUR)</t>
  </si>
  <si>
    <r>
      <t xml:space="preserve">GP for Consultant   </t>
    </r>
    <r>
      <rPr>
        <b/>
        <sz val="8"/>
        <rFont val="Calibri"/>
        <family val="2"/>
        <scheme val="minor"/>
      </rPr>
      <t>(before expenses &amp; TRD deducted)</t>
    </r>
  </si>
  <si>
    <r>
      <t xml:space="preserve">*Desired GP Margin % is </t>
    </r>
    <r>
      <rPr>
        <i/>
        <sz val="11"/>
        <rFont val="Calibri"/>
        <family val="2"/>
        <scheme val="minor"/>
      </rPr>
      <t>40%</t>
    </r>
  </si>
  <si>
    <r>
      <t xml:space="preserve">*MINIMUM GP Margin % is </t>
    </r>
    <r>
      <rPr>
        <i/>
        <sz val="11"/>
        <rFont val="Calibri"/>
        <family val="2"/>
        <scheme val="minor"/>
      </rPr>
      <t>25%</t>
    </r>
  </si>
  <si>
    <t>Expense Amount in GBP
(PER HOUR)</t>
  </si>
  <si>
    <t>Expense Amount Deducted from GP
(PER HOUR)</t>
  </si>
  <si>
    <r>
      <rPr>
        <b/>
        <i/>
        <sz val="11"/>
        <color theme="1"/>
        <rFont val="Calibri"/>
        <family val="2"/>
        <scheme val="minor"/>
      </rPr>
      <t xml:space="preserve">*Expenses; </t>
    </r>
    <r>
      <rPr>
        <i/>
        <sz val="11"/>
        <color theme="1"/>
        <rFont val="Calibri"/>
        <family val="2"/>
        <scheme val="minor"/>
      </rPr>
      <t>Please estimate hourly costs for accomodation/ equipment etc</t>
    </r>
  </si>
  <si>
    <t>FINAL GP - PER HOUR</t>
  </si>
  <si>
    <t>TRD %</t>
  </si>
  <si>
    <t>TRD Amount deducted from GP
(PER HOUR)</t>
  </si>
  <si>
    <r>
      <t xml:space="preserve">*FINAL GP AMOUNT PER HOUR*
</t>
    </r>
    <r>
      <rPr>
        <b/>
        <sz val="8"/>
        <rFont val="Calibri"/>
        <family val="2"/>
        <scheme val="minor"/>
      </rPr>
      <t>(after expenses &amp; TRD deducted)</t>
    </r>
  </si>
  <si>
    <t>GP Margin % FINAL</t>
  </si>
  <si>
    <r>
      <rPr>
        <b/>
        <i/>
        <sz val="11"/>
        <color theme="1"/>
        <rFont val="Calibri"/>
        <family val="2"/>
        <scheme val="minor"/>
      </rPr>
      <t>*Turnover Related Discount</t>
    </r>
    <r>
      <rPr>
        <i/>
        <sz val="11"/>
        <color theme="1"/>
        <rFont val="Calibri"/>
        <family val="2"/>
        <scheme val="minor"/>
      </rPr>
      <t xml:space="preserve"> - Is calculated as a percentage of the charge rate &amp; deducted from the GP</t>
    </r>
  </si>
  <si>
    <t>FINAL GP - PER WEEK</t>
  </si>
  <si>
    <t>Total Candidate Pay</t>
  </si>
  <si>
    <t>Total Client Charge</t>
  </si>
  <si>
    <t>TOTAL WEEKLY GP</t>
  </si>
  <si>
    <t>*DAILY RATES*</t>
  </si>
  <si>
    <t>No. of DAYS per week</t>
  </si>
  <si>
    <t>Candidate Pay (PER DAY)</t>
  </si>
  <si>
    <t>Charge to Client (PER DAY)</t>
  </si>
  <si>
    <r>
      <t xml:space="preserve">GP Margin % </t>
    </r>
    <r>
      <rPr>
        <b/>
        <sz val="8"/>
        <rFont val="Calibri"/>
        <family val="2"/>
        <scheme val="minor"/>
      </rPr>
      <t>(before expenses &amp; TRD deducted)</t>
    </r>
  </si>
  <si>
    <r>
      <rPr>
        <b/>
        <i/>
        <sz val="11"/>
        <color theme="1"/>
        <rFont val="Calibri"/>
        <family val="2"/>
        <scheme val="minor"/>
      </rPr>
      <t xml:space="preserve">*Expenses; </t>
    </r>
    <r>
      <rPr>
        <i/>
        <sz val="11"/>
        <color theme="1"/>
        <rFont val="Calibri"/>
        <family val="2"/>
        <scheme val="minor"/>
      </rPr>
      <t>Please estimate daily costs for accomodation/ equipment etc</t>
    </r>
  </si>
  <si>
    <t>FINAL GP - PER DAY</t>
  </si>
  <si>
    <t>On Gross Pay</t>
  </si>
  <si>
    <r>
      <t>*Any margin % below</t>
    </r>
    <r>
      <rPr>
        <i/>
        <sz val="11"/>
        <rFont val="Calibri"/>
        <family val="2"/>
        <scheme val="minor"/>
      </rPr>
      <t xml:space="preserve"> 20%</t>
    </r>
    <r>
      <rPr>
        <i/>
        <sz val="11"/>
        <color rgb="FFFF0000"/>
        <rFont val="Calibri"/>
        <family val="2"/>
        <scheme val="minor"/>
      </rPr>
      <t xml:space="preserve"> must be authoirsed by your Director</t>
    </r>
  </si>
  <si>
    <t>Calculations</t>
  </si>
  <si>
    <r>
      <t>3) Pension</t>
    </r>
    <r>
      <rPr>
        <sz val="12"/>
        <color theme="1"/>
        <rFont val="Calibri"/>
        <family val="2"/>
        <scheme val="minor"/>
      </rPr>
      <t xml:space="preserve"> 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3%</t>
    </r>
  </si>
  <si>
    <r>
      <t xml:space="preserve">4) Apprenticeship Levy </t>
    </r>
    <r>
      <rPr>
        <sz val="12"/>
        <rFont val="Calibri"/>
        <family val="2"/>
        <scheme val="minor"/>
      </rPr>
      <t>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0.5%</t>
    </r>
  </si>
  <si>
    <r>
      <rPr>
        <b/>
        <sz val="12"/>
        <rFont val="Calibri"/>
        <family val="2"/>
        <scheme val="minor"/>
      </rPr>
      <t>5) TRD</t>
    </r>
    <r>
      <rPr>
        <sz val="12"/>
        <rFont val="Calibri"/>
        <family val="2"/>
        <scheme val="minor"/>
      </rPr>
      <t xml:space="preserve"> = "Turnover Related Discount". This is a % discount on total sales offered to certain clients. This will only ever be agreed by a Manager &amp; will have been approved by the Group Financial Director. Ask your Manager if your client has been offered a TRD with your company.</t>
    </r>
  </si>
  <si>
    <t>Info</t>
  </si>
  <si>
    <r>
      <t xml:space="preserve">Use the </t>
    </r>
    <r>
      <rPr>
        <b/>
        <sz val="12"/>
        <rFont val="Calibri"/>
        <family val="2"/>
        <scheme val="minor"/>
      </rPr>
      <t>LTD-UMBRELLA-CIS</t>
    </r>
    <r>
      <rPr>
        <sz val="12"/>
        <rFont val="Calibri"/>
        <family val="2"/>
        <scheme val="minor"/>
      </rPr>
      <t xml:space="preserve"> tab for ALL candidates being paid via umbrella or direct into their own Limited company. Use this tab for both CIS &amp; non-CIS candidates</t>
    </r>
  </si>
  <si>
    <t>No of Days</t>
  </si>
  <si>
    <t>Percentage Calculations</t>
  </si>
  <si>
    <t>Holiday Pay = 13.74% = [12.07%  x gross pay] + [13.8% x Holiday Pay]</t>
  </si>
  <si>
    <r>
      <t xml:space="preserve">NI = [0% x up to £162 of gross pay] + [13.8% x remainder of gross pay] </t>
    </r>
    <r>
      <rPr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This excludes holiday pay NI as it is included in the holiday pay calculation -</t>
    </r>
    <r>
      <rPr>
        <sz val="11"/>
        <color rgb="FFFF0000"/>
        <rFont val="Calibri"/>
        <family val="2"/>
        <scheme val="minor"/>
      </rPr>
      <t xml:space="preserve"> Threshold increased from £157 to £162 in April 2018</t>
    </r>
  </si>
  <si>
    <t>Insurance &amp; Bad Debt = [0% x gross pay]</t>
  </si>
  <si>
    <r>
      <t xml:space="preserve">Pension [2% x gross pay] –  Does not take into account a new starter having no pension for first 3 months or those who opt out </t>
    </r>
    <r>
      <rPr>
        <sz val="11"/>
        <color rgb="FFFF0000"/>
        <rFont val="Calibri"/>
        <family val="2"/>
        <scheme val="minor"/>
      </rPr>
      <t>- Increased from 1% to 2% in April 2018</t>
    </r>
  </si>
  <si>
    <r>
      <t xml:space="preserve">Apprenticeship Levy = [1% x gross pay] - </t>
    </r>
    <r>
      <rPr>
        <sz val="11"/>
        <color rgb="FFFF0000"/>
        <rFont val="Calibri"/>
        <family val="2"/>
        <scheme val="minor"/>
      </rPr>
      <t>Increased from 0.5% to 1% in April 2018</t>
    </r>
  </si>
  <si>
    <t>TRD = [1 to 5% x charge to client]</t>
  </si>
  <si>
    <t>***LTD &amp; UMBRELLA Candidates Only***</t>
  </si>
  <si>
    <r>
      <rPr>
        <b/>
        <sz val="12"/>
        <rFont val="Calibri"/>
        <family val="2"/>
        <scheme val="minor"/>
      </rPr>
      <t>2) N</t>
    </r>
    <r>
      <rPr>
        <sz val="12"/>
        <rFont val="Calibri"/>
        <family val="2"/>
        <scheme val="minor"/>
      </rPr>
      <t xml:space="preserve">I This percentage is relative to how many hours/ days you put in the yellow box stating the no of hours/ days the candidate works per week. For PAYE candidates this is calculated on TOTAL WEEKLY PAY. Total weekly pay up to </t>
    </r>
    <r>
      <rPr>
        <sz val="12"/>
        <color rgb="FFFF0000"/>
        <rFont val="Calibri"/>
        <family val="2"/>
        <scheme val="minor"/>
      </rPr>
      <t>£96.15 @ 0%</t>
    </r>
    <r>
      <rPr>
        <sz val="12"/>
        <rFont val="Calibri"/>
        <family val="2"/>
        <scheme val="minor"/>
      </rPr>
      <t xml:space="preserve"> then the remaining of total weekly pay </t>
    </r>
    <r>
      <rPr>
        <sz val="12"/>
        <color rgb="FFFF0000"/>
        <rFont val="Calibri"/>
        <family val="2"/>
        <scheme val="minor"/>
      </rPr>
      <t>@ 15%.</t>
    </r>
  </si>
  <si>
    <r>
      <rPr>
        <b/>
        <sz val="12"/>
        <rFont val="Calibri"/>
        <family val="2"/>
        <scheme val="minor"/>
      </rPr>
      <t>1) Holiday Accrual</t>
    </r>
    <r>
      <rPr>
        <sz val="12"/>
        <rFont val="Calibri"/>
        <family val="2"/>
        <scheme val="minor"/>
      </rPr>
      <t xml:space="preserve"> is Holiday Pay + NI on Holiday Pay = (Gross Pay x 12.07% = Y) + (Y x NI @ 15%). This is the same as Gross Pay x 13.88%</t>
    </r>
  </si>
  <si>
    <r>
      <t xml:space="preserve">Living Wage Pay is </t>
    </r>
    <r>
      <rPr>
        <b/>
        <i/>
        <sz val="11"/>
        <color theme="1"/>
        <rFont val="Calibri"/>
        <family val="2"/>
        <scheme val="minor"/>
      </rPr>
      <t>€</t>
    </r>
    <r>
      <rPr>
        <b/>
        <i/>
        <sz val="11"/>
        <rFont val="Calibri"/>
        <family val="2"/>
        <scheme val="minor"/>
      </rPr>
      <t xml:space="preserve">14.15 </t>
    </r>
    <r>
      <rPr>
        <b/>
        <i/>
        <sz val="11"/>
        <color rgb="FFFF0000"/>
        <rFont val="Calibri"/>
        <family val="2"/>
        <scheme val="minor"/>
      </rPr>
      <t xml:space="preserve">per hour - all candidates must be paid a MINIMUM of </t>
    </r>
    <r>
      <rPr>
        <b/>
        <i/>
        <sz val="11"/>
        <color theme="1"/>
        <rFont val="Calibri"/>
        <family val="2"/>
        <scheme val="minor"/>
      </rPr>
      <t>€14.15</t>
    </r>
    <r>
      <rPr>
        <b/>
        <i/>
        <sz val="11"/>
        <color rgb="FFFF0000"/>
        <rFont val="Calibri"/>
        <family val="2"/>
        <scheme val="minor"/>
      </rPr>
      <t xml:space="preserve"> per hour</t>
    </r>
  </si>
  <si>
    <r>
      <t xml:space="preserve">Or </t>
    </r>
    <r>
      <rPr>
        <b/>
        <i/>
        <sz val="11"/>
        <color theme="1"/>
        <rFont val="Calibri"/>
        <family val="2"/>
        <scheme val="minor"/>
      </rPr>
      <t xml:space="preserve">€106.13 </t>
    </r>
    <r>
      <rPr>
        <b/>
        <i/>
        <sz val="11"/>
        <color rgb="FFFF0000"/>
        <rFont val="Calibri"/>
        <family val="2"/>
        <scheme val="minor"/>
      </rPr>
      <t>per day for a 7.5 hour day</t>
    </r>
  </si>
  <si>
    <r>
      <t xml:space="preserve">Living Wage Pay is </t>
    </r>
    <r>
      <rPr>
        <b/>
        <i/>
        <sz val="11"/>
        <color theme="1"/>
        <rFont val="Calibri"/>
        <family val="2"/>
        <scheme val="minor"/>
      </rPr>
      <t>€14.15</t>
    </r>
    <r>
      <rPr>
        <b/>
        <i/>
        <sz val="11"/>
        <color rgb="FFFF0000"/>
        <rFont val="Calibri"/>
        <family val="2"/>
        <scheme val="minor"/>
      </rPr>
      <t xml:space="preserve"> per hour - all candidates must be paid a MINIMUM of </t>
    </r>
    <r>
      <rPr>
        <b/>
        <i/>
        <sz val="11"/>
        <color theme="1"/>
        <rFont val="Calibri"/>
        <family val="2"/>
        <scheme val="minor"/>
      </rPr>
      <t xml:space="preserve">€14.15 </t>
    </r>
    <r>
      <rPr>
        <b/>
        <i/>
        <sz val="11"/>
        <color rgb="FFFF0000"/>
        <rFont val="Calibri"/>
        <family val="2"/>
        <scheme val="minor"/>
      </rPr>
      <t>per hour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</si>
</sst>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"/>
    <numFmt numFmtId="166" formatCode="_-[$€-2]\ * #,##0.00_-;\-[$€-2]\ * #,##0.00_-;_-[$€-2]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3" borderId="0" xfId="0" applyFill="1"/>
    <xf numFmtId="10" fontId="0" fillId="3" borderId="0" xfId="1" applyNumberFormat="1" applyFont="1" applyFill="1"/>
    <xf numFmtId="164" fontId="0" fillId="3" borderId="0" xfId="0" applyNumberFormat="1" applyFill="1"/>
    <xf numFmtId="0" fontId="3" fillId="3" borderId="0" xfId="0" applyFont="1" applyFill="1"/>
    <xf numFmtId="10" fontId="0" fillId="3" borderId="0" xfId="1" applyNumberFormat="1" applyFont="1" applyFill="1" applyBorder="1"/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3" borderId="0" xfId="0" applyFont="1" applyFill="1"/>
    <xf numFmtId="164" fontId="0" fillId="3" borderId="0" xfId="0" applyNumberForma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0" xfId="0" applyFont="1" applyFill="1"/>
    <xf numFmtId="0" fontId="7" fillId="3" borderId="0" xfId="0" applyFont="1" applyFill="1"/>
    <xf numFmtId="0" fontId="9" fillId="3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10" fillId="3" borderId="0" xfId="0" applyFont="1" applyFill="1"/>
    <xf numFmtId="9" fontId="0" fillId="3" borderId="0" xfId="1" applyFont="1" applyFill="1"/>
    <xf numFmtId="0" fontId="12" fillId="3" borderId="0" xfId="0" applyFont="1" applyFill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13" fillId="3" borderId="0" xfId="0" quotePrefix="1" applyFont="1" applyFill="1" applyAlignment="1">
      <alignment horizontal="right" vertical="center"/>
    </xf>
    <xf numFmtId="0" fontId="15" fillId="3" borderId="0" xfId="0" applyFont="1" applyFill="1"/>
    <xf numFmtId="0" fontId="14" fillId="3" borderId="0" xfId="0" applyFont="1" applyFill="1"/>
    <xf numFmtId="0" fontId="8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/>
    </xf>
    <xf numFmtId="10" fontId="18" fillId="3" borderId="0" xfId="1" applyNumberFormat="1" applyFont="1" applyFill="1" applyBorder="1" applyAlignment="1">
      <alignment horizontal="left"/>
    </xf>
    <xf numFmtId="10" fontId="18" fillId="3" borderId="0" xfId="1" applyNumberFormat="1" applyFont="1" applyFill="1" applyBorder="1" applyAlignment="1">
      <alignment horizontal="right"/>
    </xf>
    <xf numFmtId="0" fontId="20" fillId="3" borderId="0" xfId="0" applyFont="1" applyFill="1" applyAlignment="1">
      <alignment vertical="center"/>
    </xf>
    <xf numFmtId="0" fontId="3" fillId="0" borderId="0" xfId="0" applyFont="1"/>
    <xf numFmtId="0" fontId="5" fillId="3" borderId="0" xfId="0" applyFont="1" applyFill="1"/>
    <xf numFmtId="164" fontId="0" fillId="3" borderId="0" xfId="0" applyNumberFormat="1" applyFill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0" fontId="23" fillId="3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3" borderId="0" xfId="0" applyFont="1" applyFill="1" applyAlignment="1">
      <alignment horizontal="center" vertical="top"/>
    </xf>
    <xf numFmtId="0" fontId="24" fillId="3" borderId="0" xfId="0" applyFont="1" applyFill="1" applyAlignment="1">
      <alignment horizontal="center"/>
    </xf>
    <xf numFmtId="2" fontId="3" fillId="3" borderId="0" xfId="0" applyNumberFormat="1" applyFont="1" applyFill="1"/>
    <xf numFmtId="9" fontId="0" fillId="0" borderId="0" xfId="1" applyFont="1"/>
    <xf numFmtId="10" fontId="25" fillId="3" borderId="0" xfId="1" applyNumberFormat="1" applyFont="1" applyFill="1" applyAlignment="1">
      <alignment horizontal="center"/>
    </xf>
    <xf numFmtId="10" fontId="26" fillId="3" borderId="0" xfId="1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0" fontId="3" fillId="2" borderId="1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top"/>
    </xf>
    <xf numFmtId="10" fontId="3" fillId="5" borderId="1" xfId="1" applyNumberFormat="1" applyFont="1" applyFill="1" applyBorder="1" applyAlignment="1">
      <alignment horizontal="center" vertical="center"/>
    </xf>
    <xf numFmtId="10" fontId="28" fillId="5" borderId="1" xfId="1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17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1" fillId="3" borderId="0" xfId="0" applyFont="1" applyFill="1" applyAlignment="1">
      <alignment wrapText="1"/>
    </xf>
    <xf numFmtId="0" fontId="30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4" fillId="3" borderId="0" xfId="0" applyFont="1" applyFill="1" applyAlignment="1">
      <alignment wrapText="1"/>
    </xf>
    <xf numFmtId="164" fontId="22" fillId="3" borderId="0" xfId="0" applyNumberFormat="1" applyFont="1" applyFill="1" applyAlignment="1">
      <alignment horizontal="left" vertical="center" wrapText="1"/>
    </xf>
    <xf numFmtId="10" fontId="22" fillId="3" borderId="0" xfId="1" applyNumberFormat="1" applyFont="1" applyFill="1" applyAlignment="1">
      <alignment horizontal="left" wrapText="1"/>
    </xf>
    <xf numFmtId="164" fontId="22" fillId="0" borderId="0" xfId="0" applyNumberFormat="1" applyFont="1" applyAlignment="1">
      <alignment horizontal="left" vertical="center"/>
    </xf>
    <xf numFmtId="164" fontId="22" fillId="3" borderId="0" xfId="0" applyNumberFormat="1" applyFont="1" applyFill="1" applyAlignment="1">
      <alignment horizontal="left" vertical="center"/>
    </xf>
    <xf numFmtId="165" fontId="17" fillId="2" borderId="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166" fontId="0" fillId="3" borderId="12" xfId="0" applyNumberFormat="1" applyFill="1" applyBorder="1" applyAlignment="1">
      <alignment horizontal="center" vertical="center"/>
    </xf>
    <xf numFmtId="166" fontId="0" fillId="3" borderId="10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28" fillId="4" borderId="1" xfId="1" applyNumberFormat="1" applyFont="1" applyFill="1" applyBorder="1" applyAlignment="1">
      <alignment horizontal="center" vertical="center"/>
    </xf>
    <xf numFmtId="166" fontId="28" fillId="3" borderId="1" xfId="1" applyNumberFormat="1" applyFont="1" applyFill="1" applyBorder="1" applyAlignment="1">
      <alignment horizontal="center" vertical="center"/>
    </xf>
    <xf numFmtId="10" fontId="32" fillId="3" borderId="13" xfId="1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99"/>
      <color rgb="FF66FFFF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13</xdr:row>
      <xdr:rowOff>123826</xdr:rowOff>
    </xdr:from>
    <xdr:to>
      <xdr:col>9</xdr:col>
      <xdr:colOff>995363</xdr:colOff>
      <xdr:row>17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stCxn id="3" idx="2"/>
        </xdr:cNvCxnSpPr>
      </xdr:nvCxnSpPr>
      <xdr:spPr>
        <a:xfrm flipH="1">
          <a:off x="8248650" y="3305176"/>
          <a:ext cx="452438" cy="647699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10</xdr:row>
      <xdr:rowOff>28575</xdr:rowOff>
    </xdr:from>
    <xdr:to>
      <xdr:col>10</xdr:col>
      <xdr:colOff>495300</xdr:colOff>
      <xdr:row>13</xdr:row>
      <xdr:rowOff>123826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62925" y="2581275"/>
          <a:ext cx="1076325" cy="7239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10</xdr:row>
      <xdr:rowOff>152400</xdr:rowOff>
    </xdr:from>
    <xdr:to>
      <xdr:col>2</xdr:col>
      <xdr:colOff>438150</xdr:colOff>
      <xdr:row>13</xdr:row>
      <xdr:rowOff>133353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1000" y="2705100"/>
          <a:ext cx="1247775" cy="6096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17</xdr:row>
      <xdr:rowOff>342899</xdr:rowOff>
    </xdr:from>
    <xdr:to>
      <xdr:col>14</xdr:col>
      <xdr:colOff>95250</xdr:colOff>
      <xdr:row>19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306174" y="6162674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HOURLY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661988</xdr:colOff>
      <xdr:row>13</xdr:row>
      <xdr:rowOff>133353</xdr:rowOff>
    </xdr:from>
    <xdr:to>
      <xdr:col>2</xdr:col>
      <xdr:colOff>114300</xdr:colOff>
      <xdr:row>16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4" idx="2"/>
        </xdr:cNvCxnSpPr>
      </xdr:nvCxnSpPr>
      <xdr:spPr>
        <a:xfrm>
          <a:off x="1004888" y="3314703"/>
          <a:ext cx="300037" cy="62864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18</xdr:row>
      <xdr:rowOff>142875</xdr:rowOff>
    </xdr:from>
    <xdr:to>
      <xdr:col>12</xdr:col>
      <xdr:colOff>552450</xdr:colOff>
      <xdr:row>18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23</xdr:row>
      <xdr:rowOff>152401</xdr:rowOff>
    </xdr:from>
    <xdr:to>
      <xdr:col>7</xdr:col>
      <xdr:colOff>123825</xdr:colOff>
      <xdr:row>26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219199" y="5829301"/>
          <a:ext cx="5410201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HOURLY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</xdr:colOff>
      <xdr:row>31</xdr:row>
      <xdr:rowOff>180976</xdr:rowOff>
    </xdr:from>
    <xdr:to>
      <xdr:col>5</xdr:col>
      <xdr:colOff>790576</xdr:colOff>
      <xdr:row>34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190627" y="8315326"/>
          <a:ext cx="4029074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34</xdr:row>
      <xdr:rowOff>38100</xdr:rowOff>
    </xdr:from>
    <xdr:to>
      <xdr:col>3</xdr:col>
      <xdr:colOff>600075</xdr:colOff>
      <xdr:row>35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914650" y="8334375"/>
          <a:ext cx="38100" cy="3619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857250</xdr:colOff>
      <xdr:row>8</xdr:row>
      <xdr:rowOff>285750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752599" y="1905000"/>
          <a:ext cx="3533776" cy="466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hours candidate will work per week (usually 40 hours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52388</xdr:rowOff>
    </xdr:from>
    <xdr:to>
      <xdr:col>2</xdr:col>
      <xdr:colOff>561974</xdr:colOff>
      <xdr:row>8</xdr:row>
      <xdr:rowOff>161925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21" idx="1"/>
        </xdr:cNvCxnSpPr>
      </xdr:nvCxnSpPr>
      <xdr:spPr>
        <a:xfrm flipH="1">
          <a:off x="1209677" y="2138363"/>
          <a:ext cx="542922" cy="10953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4A335272-B6E5-44F5-830A-91081D0EA304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A6D07197-A9D7-42F0-AA3E-200DD59CB678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34</xdr:row>
      <xdr:rowOff>38100</xdr:rowOff>
    </xdr:from>
    <xdr:to>
      <xdr:col>3</xdr:col>
      <xdr:colOff>590550</xdr:colOff>
      <xdr:row>35</xdr:row>
      <xdr:rowOff>9525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F4879ED9-813C-4982-95B2-FA0D1009290C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14</xdr:row>
      <xdr:rowOff>123825</xdr:rowOff>
    </xdr:from>
    <xdr:to>
      <xdr:col>9</xdr:col>
      <xdr:colOff>995363</xdr:colOff>
      <xdr:row>18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stCxn id="3" idx="2"/>
        </xdr:cNvCxnSpPr>
      </xdr:nvCxnSpPr>
      <xdr:spPr>
        <a:xfrm flipH="1">
          <a:off x="8181975" y="5172075"/>
          <a:ext cx="452438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11</xdr:row>
      <xdr:rowOff>133350</xdr:rowOff>
    </xdr:from>
    <xdr:to>
      <xdr:col>10</xdr:col>
      <xdr:colOff>495300</xdr:colOff>
      <xdr:row>14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096250" y="4552950"/>
          <a:ext cx="1076325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11</xdr:row>
      <xdr:rowOff>95249</xdr:rowOff>
    </xdr:from>
    <xdr:to>
      <xdr:col>2</xdr:col>
      <xdr:colOff>438150</xdr:colOff>
      <xdr:row>14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1000" y="4514849"/>
          <a:ext cx="11811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18</xdr:row>
      <xdr:rowOff>342899</xdr:rowOff>
    </xdr:from>
    <xdr:to>
      <xdr:col>14</xdr:col>
      <xdr:colOff>95250</xdr:colOff>
      <xdr:row>20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306174" y="6162674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DAILY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628650</xdr:colOff>
      <xdr:row>14</xdr:row>
      <xdr:rowOff>133352</xdr:rowOff>
    </xdr:from>
    <xdr:to>
      <xdr:col>2</xdr:col>
      <xdr:colOff>114300</xdr:colOff>
      <xdr:row>17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4" idx="2"/>
        </xdr:cNvCxnSpPr>
      </xdr:nvCxnSpPr>
      <xdr:spPr>
        <a:xfrm>
          <a:off x="971550" y="5181602"/>
          <a:ext cx="26670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19</xdr:row>
      <xdr:rowOff>142875</xdr:rowOff>
    </xdr:from>
    <xdr:to>
      <xdr:col>12</xdr:col>
      <xdr:colOff>552450</xdr:colOff>
      <xdr:row>19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24</xdr:row>
      <xdr:rowOff>152401</xdr:rowOff>
    </xdr:from>
    <xdr:to>
      <xdr:col>7</xdr:col>
      <xdr:colOff>95250</xdr:colOff>
      <xdr:row>27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219199" y="6000751"/>
          <a:ext cx="5381626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DAILY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</xdr:colOff>
      <xdr:row>32</xdr:row>
      <xdr:rowOff>180976</xdr:rowOff>
    </xdr:from>
    <xdr:to>
      <xdr:col>5</xdr:col>
      <xdr:colOff>933450</xdr:colOff>
      <xdr:row>35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190627" y="8486776"/>
          <a:ext cx="4171948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561975</xdr:colOff>
      <xdr:row>35</xdr:row>
      <xdr:rowOff>352425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2914650" y="8315325"/>
          <a:ext cx="0" cy="3143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752475</xdr:colOff>
      <xdr:row>8</xdr:row>
      <xdr:rowOff>228600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52599" y="1885950"/>
          <a:ext cx="3429001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days candidate will work per week (usually 5 days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23813</xdr:rowOff>
    </xdr:from>
    <xdr:to>
      <xdr:col>2</xdr:col>
      <xdr:colOff>561974</xdr:colOff>
      <xdr:row>8</xdr:row>
      <xdr:rowOff>161925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7" idx="1"/>
        </xdr:cNvCxnSpPr>
      </xdr:nvCxnSpPr>
      <xdr:spPr>
        <a:xfrm flipH="1">
          <a:off x="1209677" y="2090738"/>
          <a:ext cx="542922" cy="138112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C830AD7-9F40-4344-89B6-CEA94398B488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DB58B85B-81A4-49A2-9D2C-5943CC39D533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590550</xdr:colOff>
      <xdr:row>36</xdr:row>
      <xdr:rowOff>9525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FB95EB5D-81E2-4F88-BE84-2388000F52E2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41"/>
  <sheetViews>
    <sheetView topLeftCell="A3" zoomScaleNormal="100" zoomScaleSheetLayoutView="100" workbookViewId="0">
      <selection activeCell="C19" sqref="C19"/>
    </sheetView>
  </sheetViews>
  <sheetFormatPr defaultColWidth="9.109375" defaultRowHeight="14.4" x14ac:dyDescent="0.3"/>
  <cols>
    <col min="1" max="1" width="5.109375" style="1" customWidth="1"/>
    <col min="2" max="2" width="12.6640625" style="1" customWidth="1"/>
    <col min="3" max="3" width="17.44140625" style="1" customWidth="1"/>
    <col min="4" max="7" width="15.5546875" style="1" customWidth="1"/>
    <col min="8" max="8" width="18" style="1" customWidth="1"/>
    <col min="9" max="10" width="15.5546875" style="1" customWidth="1"/>
    <col min="11" max="13" width="17.33203125" style="1" customWidth="1"/>
    <col min="14" max="14" width="19" style="1" customWidth="1"/>
    <col min="15" max="15" width="18" style="1" customWidth="1"/>
    <col min="16" max="19" width="9.109375" style="1"/>
    <col min="20" max="20" width="11.109375" style="1" bestFit="1" customWidth="1"/>
    <col min="21" max="16384" width="9.109375" style="1"/>
  </cols>
  <sheetData>
    <row r="1" spans="1:17" ht="18" x14ac:dyDescent="0.35">
      <c r="A1" s="27"/>
      <c r="B1" s="27"/>
      <c r="C1" s="27"/>
      <c r="D1" s="27"/>
      <c r="E1" s="27"/>
      <c r="M1"/>
      <c r="N1" s="54"/>
    </row>
    <row r="2" spans="1:17" ht="18" x14ac:dyDescent="0.3">
      <c r="A2" s="27"/>
      <c r="B2" s="27"/>
      <c r="C2" s="27"/>
      <c r="D2" s="27"/>
      <c r="E2" s="28"/>
      <c r="L2" s="26"/>
    </row>
    <row r="3" spans="1:17" ht="25.8" x14ac:dyDescent="0.5">
      <c r="A3" s="27"/>
      <c r="B3" s="27"/>
      <c r="C3" s="27"/>
      <c r="E3" s="28"/>
      <c r="H3" s="30" t="s">
        <v>0</v>
      </c>
      <c r="L3" s="24"/>
    </row>
    <row r="4" spans="1:17" ht="25.8" x14ac:dyDescent="0.5">
      <c r="A4" s="27"/>
      <c r="B4" s="27"/>
      <c r="C4" s="27"/>
      <c r="D4" s="27"/>
      <c r="E4" s="28"/>
      <c r="H4" s="63" t="s">
        <v>53</v>
      </c>
      <c r="L4" s="24"/>
    </row>
    <row r="5" spans="1:17" ht="26.4" thickBot="1" x14ac:dyDescent="0.55000000000000004">
      <c r="B5" s="27"/>
      <c r="C5" s="27"/>
      <c r="D5" s="27"/>
      <c r="E5" s="28"/>
      <c r="H5" s="43" t="s">
        <v>1</v>
      </c>
      <c r="L5" s="24"/>
      <c r="N5" s="32"/>
    </row>
    <row r="6" spans="1:17" s="19" customFormat="1" ht="15.75" customHeight="1" thickBot="1" x14ac:dyDescent="0.35">
      <c r="B6" s="59" t="s">
        <v>2</v>
      </c>
      <c r="C6" s="57"/>
      <c r="D6" s="57"/>
      <c r="E6" s="58"/>
      <c r="N6" s="32"/>
      <c r="O6" s="25"/>
      <c r="Q6" s="1"/>
    </row>
    <row r="7" spans="1:17" ht="22.5" customHeight="1" x14ac:dyDescent="0.3">
      <c r="D7" s="18"/>
      <c r="E7" s="18"/>
      <c r="F7" s="18"/>
      <c r="G7" s="18"/>
    </row>
    <row r="8" spans="1:17" s="19" customFormat="1" ht="15.75" customHeight="1" thickBot="1" x14ac:dyDescent="0.35">
      <c r="B8" s="33"/>
      <c r="C8" s="29"/>
      <c r="D8" s="29"/>
      <c r="O8" s="25"/>
    </row>
    <row r="9" spans="1:17" ht="23.25" customHeight="1" thickBot="1" x14ac:dyDescent="0.35">
      <c r="B9" s="72">
        <v>12</v>
      </c>
      <c r="D9" s="18"/>
      <c r="E9" s="18"/>
      <c r="F9" s="18"/>
      <c r="G9" s="18"/>
      <c r="L9" s="3"/>
      <c r="M9" s="3"/>
      <c r="N9" s="3"/>
      <c r="O9" s="2"/>
    </row>
    <row r="10" spans="1:17" ht="23.25" customHeight="1" x14ac:dyDescent="0.3">
      <c r="B10" s="42" t="s">
        <v>4</v>
      </c>
      <c r="D10" s="18"/>
      <c r="E10" s="18"/>
      <c r="F10" s="18"/>
      <c r="G10" s="18"/>
      <c r="L10" s="3"/>
      <c r="M10" s="3"/>
      <c r="N10" s="3"/>
      <c r="O10" s="2"/>
    </row>
    <row r="11" spans="1:17" ht="15.6" x14ac:dyDescent="0.3">
      <c r="B11" s="17"/>
      <c r="C11" s="18"/>
      <c r="D11" s="18"/>
      <c r="E11" s="18"/>
      <c r="F11" s="18"/>
      <c r="G11" s="18"/>
    </row>
    <row r="12" spans="1:17" ht="18.75" customHeight="1" x14ac:dyDescent="0.3">
      <c r="B12" s="9"/>
      <c r="J12" s="44"/>
      <c r="K12" s="2"/>
      <c r="P12" s="2"/>
    </row>
    <row r="13" spans="1:17" x14ac:dyDescent="0.3">
      <c r="C13" s="3"/>
      <c r="D13" s="3"/>
      <c r="E13" s="3"/>
      <c r="F13" s="3"/>
      <c r="G13" s="3"/>
      <c r="J13" s="44"/>
      <c r="K13" s="2"/>
      <c r="L13" s="3"/>
      <c r="M13" s="5"/>
      <c r="N13" s="5"/>
    </row>
    <row r="14" spans="1:17" x14ac:dyDescent="0.3">
      <c r="C14" s="3"/>
      <c r="D14" s="3"/>
      <c r="E14" s="3"/>
      <c r="F14" s="3"/>
      <c r="G14" s="3"/>
      <c r="J14" s="44"/>
      <c r="K14" s="2"/>
      <c r="L14" s="3"/>
      <c r="P14" s="23"/>
    </row>
    <row r="15" spans="1:17" x14ac:dyDescent="0.3">
      <c r="C15" s="3"/>
      <c r="D15" s="38"/>
      <c r="F15" s="3"/>
      <c r="G15" s="3"/>
      <c r="H15" s="3"/>
      <c r="I15" s="3"/>
      <c r="J15" s="3"/>
      <c r="K15" s="3"/>
      <c r="M15" s="23"/>
    </row>
    <row r="16" spans="1:17" x14ac:dyDescent="0.3">
      <c r="A16" s="22"/>
      <c r="B16" s="22"/>
      <c r="C16" s="47" t="s">
        <v>3</v>
      </c>
      <c r="D16" s="47"/>
      <c r="E16" s="47"/>
      <c r="F16" s="47" t="s">
        <v>37</v>
      </c>
      <c r="G16" s="47"/>
      <c r="H16" s="47"/>
      <c r="I16" s="48" t="s">
        <v>5</v>
      </c>
      <c r="J16" s="48"/>
      <c r="K16" s="48"/>
    </row>
    <row r="17" spans="1:14" ht="15" thickBot="1" x14ac:dyDescent="0.35">
      <c r="A17" s="22"/>
      <c r="B17" s="22"/>
      <c r="C17" s="47">
        <v>1</v>
      </c>
      <c r="D17" s="47"/>
      <c r="E17" s="46"/>
      <c r="F17" s="47">
        <v>0.03</v>
      </c>
      <c r="G17" s="47"/>
      <c r="H17" s="47"/>
      <c r="I17" s="47">
        <f>SUM(C17:H17)</f>
        <v>1.03</v>
      </c>
      <c r="J17" s="47"/>
      <c r="K17" s="47"/>
    </row>
    <row r="18" spans="1:14" ht="35.4" thickBot="1" x14ac:dyDescent="0.35">
      <c r="B18" s="4"/>
      <c r="C18" s="21" t="s">
        <v>6</v>
      </c>
      <c r="D18" s="20" t="s">
        <v>7</v>
      </c>
      <c r="E18" s="6" t="s">
        <v>8</v>
      </c>
      <c r="F18" s="6" t="s">
        <v>9</v>
      </c>
      <c r="G18" s="6" t="s">
        <v>10</v>
      </c>
      <c r="H18" s="7" t="s">
        <v>11</v>
      </c>
      <c r="I18" s="13" t="s">
        <v>12</v>
      </c>
      <c r="J18" s="14" t="s">
        <v>13</v>
      </c>
      <c r="K18" s="14" t="s">
        <v>14</v>
      </c>
      <c r="L18" s="8" t="s">
        <v>34</v>
      </c>
    </row>
    <row r="19" spans="1:14" s="15" customFormat="1" ht="27.75" customHeight="1" thickBot="1" x14ac:dyDescent="0.35">
      <c r="C19" s="74">
        <v>14.15</v>
      </c>
      <c r="D19" s="75"/>
      <c r="E19" s="76"/>
      <c r="F19" s="77">
        <f>$C$19*F$17</f>
        <v>0.42449999999999999</v>
      </c>
      <c r="G19" s="77"/>
      <c r="H19" s="78"/>
      <c r="I19" s="79">
        <f>SUM(C19:H19)</f>
        <v>14.5745</v>
      </c>
      <c r="J19" s="74">
        <v>35</v>
      </c>
      <c r="K19" s="80">
        <f>$J$19-$I$19</f>
        <v>20.4255</v>
      </c>
      <c r="L19" s="51">
        <f>$K$19/$I$19</f>
        <v>1.4014545953549007</v>
      </c>
    </row>
    <row r="20" spans="1:14" s="15" customFormat="1" x14ac:dyDescent="0.3">
      <c r="C20" s="70" t="s">
        <v>56</v>
      </c>
      <c r="D20" s="37"/>
      <c r="E20" s="37"/>
      <c r="F20" s="37"/>
      <c r="G20" s="37"/>
      <c r="H20" s="36"/>
      <c r="I20" s="36"/>
      <c r="J20" s="36"/>
      <c r="K20" s="36"/>
      <c r="L20" s="32" t="s">
        <v>15</v>
      </c>
      <c r="M20" s="36"/>
    </row>
    <row r="21" spans="1:14" x14ac:dyDescent="0.3">
      <c r="D21" s="10"/>
      <c r="E21" s="10"/>
      <c r="F21" s="10"/>
      <c r="G21" s="10"/>
      <c r="H21" s="10"/>
      <c r="I21" s="10"/>
      <c r="J21" s="10"/>
      <c r="K21" s="10"/>
      <c r="L21" s="32" t="s">
        <v>16</v>
      </c>
      <c r="M21" s="12"/>
    </row>
    <row r="22" spans="1:14" x14ac:dyDescent="0.3">
      <c r="I22" s="10"/>
      <c r="J22" s="10"/>
      <c r="K22" s="10"/>
      <c r="L22" s="32" t="s">
        <v>38</v>
      </c>
      <c r="M22" s="12"/>
    </row>
    <row r="23" spans="1:14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12"/>
    </row>
    <row r="24" spans="1:14" x14ac:dyDescent="0.3">
      <c r="C24" s="11"/>
      <c r="D24" s="10"/>
      <c r="E24" s="10"/>
      <c r="F24" s="10"/>
      <c r="G24" s="10"/>
      <c r="H24" s="10"/>
      <c r="I24" s="10"/>
      <c r="J24" s="10"/>
      <c r="K24" s="10"/>
      <c r="M24" s="12"/>
      <c r="N24" s="32"/>
    </row>
    <row r="25" spans="1:14" x14ac:dyDescent="0.3">
      <c r="C25" s="11"/>
      <c r="D25" s="10"/>
      <c r="E25" s="10"/>
      <c r="F25" s="10"/>
      <c r="G25" s="10"/>
      <c r="H25" s="10"/>
      <c r="I25" s="10"/>
      <c r="J25" s="10"/>
      <c r="K25" s="10"/>
      <c r="L25" s="11"/>
      <c r="M25" s="12"/>
      <c r="N25" s="32"/>
    </row>
    <row r="26" spans="1:14" x14ac:dyDescent="0.3">
      <c r="C26" s="11"/>
      <c r="D26" s="10"/>
      <c r="E26" s="10"/>
      <c r="F26" s="10"/>
      <c r="G26" s="10"/>
      <c r="H26" s="10"/>
      <c r="I26" s="10"/>
      <c r="J26" s="10"/>
      <c r="K26" s="10"/>
      <c r="L26" s="11"/>
      <c r="M26" s="12"/>
      <c r="N26" s="32"/>
    </row>
    <row r="27" spans="1:14" ht="15" thickBot="1" x14ac:dyDescent="0.35"/>
    <row r="28" spans="1:14" ht="58.2" thickBot="1" x14ac:dyDescent="0.35">
      <c r="C28" s="8" t="s">
        <v>17</v>
      </c>
      <c r="D28" s="8" t="s">
        <v>18</v>
      </c>
    </row>
    <row r="29" spans="1:14" ht="27" customHeight="1" thickBot="1" x14ac:dyDescent="0.35">
      <c r="C29" s="74">
        <v>0</v>
      </c>
      <c r="D29" s="80">
        <f>-C29</f>
        <v>0</v>
      </c>
    </row>
    <row r="30" spans="1:14" x14ac:dyDescent="0.3">
      <c r="C30" s="50" t="s">
        <v>19</v>
      </c>
      <c r="N30" s="32"/>
    </row>
    <row r="31" spans="1:14" x14ac:dyDescent="0.3">
      <c r="C31" s="50"/>
      <c r="N31" s="32"/>
    </row>
    <row r="32" spans="1:14" x14ac:dyDescent="0.3">
      <c r="C32" s="50"/>
      <c r="N32" s="32"/>
    </row>
    <row r="33" spans="3:15" x14ac:dyDescent="0.3">
      <c r="C33" s="50"/>
      <c r="N33" s="32"/>
    </row>
    <row r="34" spans="3:15" x14ac:dyDescent="0.3">
      <c r="C34" s="50"/>
      <c r="N34" s="32"/>
    </row>
    <row r="35" spans="3:15" ht="30.75" customHeight="1" thickBot="1" x14ac:dyDescent="0.55000000000000004">
      <c r="K35" s="84" t="s">
        <v>20</v>
      </c>
      <c r="L35" s="84"/>
      <c r="N35" s="32"/>
    </row>
    <row r="36" spans="3:15" ht="64.2" thickBot="1" x14ac:dyDescent="0.35">
      <c r="C36" s="8" t="s">
        <v>21</v>
      </c>
      <c r="D36" s="8" t="s">
        <v>22</v>
      </c>
      <c r="K36" s="14" t="s">
        <v>23</v>
      </c>
      <c r="L36" s="8" t="s">
        <v>24</v>
      </c>
      <c r="N36" s="32"/>
    </row>
    <row r="37" spans="3:15" ht="39" customHeight="1" thickBot="1" x14ac:dyDescent="0.35">
      <c r="C37" s="49">
        <v>0</v>
      </c>
      <c r="D37" s="81">
        <f>-(C37*J19)</f>
        <v>0</v>
      </c>
      <c r="K37" s="82">
        <f>K19+D29+D37</f>
        <v>20.4255</v>
      </c>
      <c r="L37" s="52">
        <f>K37/(I19-D29-D37)</f>
        <v>1.4014545953549007</v>
      </c>
      <c r="N37" s="32"/>
    </row>
    <row r="38" spans="3:15" x14ac:dyDescent="0.3">
      <c r="C38" s="35" t="s">
        <v>25</v>
      </c>
      <c r="N38" s="31"/>
    </row>
    <row r="39" spans="3:15" ht="26.4" thickBot="1" x14ac:dyDescent="0.55000000000000004">
      <c r="K39" s="84" t="s">
        <v>26</v>
      </c>
      <c r="L39" s="84"/>
      <c r="N39" s="32"/>
    </row>
    <row r="40" spans="3:15" ht="29.4" thickBot="1" x14ac:dyDescent="0.35">
      <c r="C40" s="35"/>
      <c r="K40" s="14" t="s">
        <v>27</v>
      </c>
      <c r="L40" s="13" t="s">
        <v>12</v>
      </c>
      <c r="M40" s="14" t="s">
        <v>28</v>
      </c>
      <c r="N40" s="14" t="s">
        <v>29</v>
      </c>
      <c r="O40" s="14" t="s">
        <v>29</v>
      </c>
    </row>
    <row r="41" spans="3:15" ht="33.75" customHeight="1" thickBot="1" x14ac:dyDescent="0.35">
      <c r="K41" s="83">
        <f>C19*B9</f>
        <v>169.8</v>
      </c>
      <c r="L41" s="83">
        <f>M41-N41</f>
        <v>174.89400000000001</v>
      </c>
      <c r="M41" s="83">
        <f>J19*B9</f>
        <v>420</v>
      </c>
      <c r="N41" s="82">
        <f>K37*B9</f>
        <v>245.10599999999999</v>
      </c>
      <c r="O41" s="52">
        <f>N41/L41</f>
        <v>1.4014545953549007</v>
      </c>
    </row>
  </sheetData>
  <sheetProtection algorithmName="SHA-512" hashValue="s9so3xlWSRyuCD1PcnZEtkhB/nmzOSp3XKPhO0hen7NePd+uUVfPsDiydsckjAucdY1OjqsLN/RCWqausdhmew==" saltValue="hopK7Hm7JCQZdVdF14szNw==" spinCount="100000" sheet="1" objects="1" scenarios="1"/>
  <protectedRanges>
    <protectedRange sqref="C37" name="TRD"/>
    <protectedRange sqref="J19" name="PAYE Charge to Client"/>
    <protectedRange sqref="C19" name="PAYE Candidate Pay"/>
    <protectedRange sqref="C29" name="Expense"/>
    <protectedRange sqref="B9" name="No of Hours_1"/>
  </protectedRanges>
  <mergeCells count="2">
    <mergeCell ref="K35:L35"/>
    <mergeCell ref="K39:L39"/>
  </mergeCells>
  <conditionalFormatting sqref="C19">
    <cfRule type="expression" dxfId="1" priority="1">
      <formula>$C$19&lt;14.15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'Raw Data'!$A$2:$A$12</xm:f>
          </x14:formula1>
          <xm:sqref>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42"/>
  <sheetViews>
    <sheetView tabSelected="1" topLeftCell="A9" zoomScaleNormal="100" zoomScaleSheetLayoutView="100" workbookViewId="0">
      <selection activeCell="I30" sqref="I30:I31"/>
    </sheetView>
  </sheetViews>
  <sheetFormatPr defaultColWidth="9.109375" defaultRowHeight="14.4" x14ac:dyDescent="0.3"/>
  <cols>
    <col min="1" max="1" width="5.109375" style="1" customWidth="1"/>
    <col min="2" max="2" width="12.6640625" style="1" customWidth="1"/>
    <col min="3" max="3" width="17.44140625" style="1" customWidth="1"/>
    <col min="4" max="7" width="15.5546875" style="1" customWidth="1"/>
    <col min="8" max="8" width="18" style="1" customWidth="1"/>
    <col min="9" max="10" width="15.5546875" style="1" customWidth="1"/>
    <col min="11" max="13" width="20.77734375" style="1" customWidth="1"/>
    <col min="14" max="14" width="19.109375" style="1" customWidth="1"/>
    <col min="15" max="15" width="16.5546875" style="1" customWidth="1"/>
    <col min="16" max="19" width="9.109375" style="1"/>
    <col min="20" max="20" width="11.109375" style="1" bestFit="1" customWidth="1"/>
    <col min="21" max="16384" width="9.109375" style="1"/>
  </cols>
  <sheetData>
    <row r="1" spans="1:17" ht="18" x14ac:dyDescent="0.35">
      <c r="A1" s="27"/>
      <c r="B1" s="27"/>
      <c r="C1" s="27"/>
      <c r="D1" s="27"/>
      <c r="E1" s="27"/>
      <c r="N1" s="53"/>
    </row>
    <row r="2" spans="1:17" ht="18" x14ac:dyDescent="0.3">
      <c r="A2" s="27"/>
      <c r="B2" s="27"/>
      <c r="C2" s="27"/>
      <c r="D2" s="27"/>
      <c r="E2" s="28"/>
      <c r="L2" s="26"/>
    </row>
    <row r="3" spans="1:17" ht="25.8" x14ac:dyDescent="0.5">
      <c r="A3" s="27"/>
      <c r="B3" s="27"/>
      <c r="C3" s="27"/>
      <c r="E3" s="28"/>
      <c r="H3" s="30" t="s">
        <v>0</v>
      </c>
      <c r="L3" s="24"/>
    </row>
    <row r="4" spans="1:17" ht="25.8" x14ac:dyDescent="0.5">
      <c r="A4" s="27"/>
      <c r="B4" s="27"/>
      <c r="C4" s="27"/>
      <c r="D4" s="27"/>
      <c r="E4" s="28"/>
      <c r="H4" s="63" t="s">
        <v>53</v>
      </c>
      <c r="L4" s="24"/>
    </row>
    <row r="5" spans="1:17" ht="26.4" thickBot="1" x14ac:dyDescent="0.55000000000000004">
      <c r="B5" s="27"/>
      <c r="C5" s="27"/>
      <c r="D5" s="27"/>
      <c r="E5" s="28"/>
      <c r="H5" s="43" t="s">
        <v>30</v>
      </c>
      <c r="L5" s="24"/>
      <c r="N5" s="32"/>
    </row>
    <row r="6" spans="1:17" s="19" customFormat="1" ht="15.75" customHeight="1" thickBot="1" x14ac:dyDescent="0.35">
      <c r="B6" s="59" t="s">
        <v>2</v>
      </c>
      <c r="C6" s="57"/>
      <c r="D6" s="57"/>
      <c r="E6" s="58"/>
      <c r="N6" s="32"/>
      <c r="O6" s="25"/>
      <c r="Q6" s="1"/>
    </row>
    <row r="7" spans="1:17" s="16" customFormat="1" ht="19.5" customHeight="1" x14ac:dyDescent="0.3">
      <c r="B7" s="60"/>
      <c r="C7" s="61"/>
      <c r="D7" s="62"/>
      <c r="E7" s="62"/>
      <c r="F7" s="62"/>
      <c r="G7" s="62"/>
      <c r="H7" s="62"/>
    </row>
    <row r="8" spans="1:17" s="19" customFormat="1" ht="15.75" customHeight="1" thickBot="1" x14ac:dyDescent="0.35">
      <c r="B8" s="33"/>
      <c r="C8" s="29"/>
      <c r="D8" s="29"/>
      <c r="O8" s="25"/>
    </row>
    <row r="9" spans="1:17" ht="23.25" customHeight="1" thickBot="1" x14ac:dyDescent="0.35">
      <c r="B9" s="56">
        <v>5</v>
      </c>
      <c r="D9" s="18"/>
      <c r="E9" s="18"/>
      <c r="F9" s="18"/>
      <c r="G9" s="18"/>
      <c r="L9" s="3"/>
      <c r="M9" s="3"/>
      <c r="N9" s="3"/>
      <c r="O9" s="2"/>
    </row>
    <row r="10" spans="1:17" ht="23.25" customHeight="1" x14ac:dyDescent="0.3">
      <c r="B10" s="42" t="s">
        <v>31</v>
      </c>
      <c r="D10" s="18"/>
      <c r="E10" s="18"/>
      <c r="F10" s="18"/>
      <c r="G10" s="18"/>
      <c r="L10" s="3"/>
      <c r="M10" s="3"/>
      <c r="N10" s="3"/>
      <c r="O10" s="2"/>
    </row>
    <row r="12" spans="1:17" ht="15.6" x14ac:dyDescent="0.3">
      <c r="B12" s="17"/>
      <c r="C12" s="18"/>
      <c r="D12" s="18"/>
      <c r="E12" s="18"/>
      <c r="F12" s="18"/>
      <c r="G12" s="18"/>
    </row>
    <row r="13" spans="1:17" ht="18.75" customHeight="1" x14ac:dyDescent="0.3">
      <c r="B13" s="9"/>
      <c r="J13" s="44"/>
      <c r="K13" s="2"/>
      <c r="P13" s="2"/>
    </row>
    <row r="14" spans="1:17" x14ac:dyDescent="0.3">
      <c r="C14" s="3"/>
      <c r="D14" s="3"/>
      <c r="E14" s="3"/>
      <c r="F14" s="3"/>
      <c r="G14" s="3"/>
      <c r="J14" s="44"/>
      <c r="K14" s="2"/>
      <c r="L14" s="3"/>
      <c r="M14" s="5"/>
      <c r="N14" s="5"/>
    </row>
    <row r="15" spans="1:17" x14ac:dyDescent="0.3">
      <c r="C15" s="3"/>
      <c r="D15" s="3"/>
      <c r="E15" s="3"/>
      <c r="F15" s="3"/>
      <c r="G15" s="3"/>
      <c r="J15" s="44"/>
      <c r="K15" s="2"/>
      <c r="L15" s="3"/>
      <c r="P15" s="23"/>
    </row>
    <row r="16" spans="1:17" x14ac:dyDescent="0.3">
      <c r="C16" s="3"/>
      <c r="D16" s="38"/>
      <c r="F16" s="3"/>
      <c r="G16" s="3"/>
      <c r="H16" s="3"/>
      <c r="I16" s="3"/>
      <c r="J16" s="3"/>
      <c r="K16" s="3"/>
      <c r="M16" s="23"/>
    </row>
    <row r="17" spans="1:14" x14ac:dyDescent="0.3">
      <c r="A17" s="22"/>
      <c r="B17" s="22"/>
      <c r="C17" s="47" t="s">
        <v>3</v>
      </c>
      <c r="D17" s="47"/>
      <c r="E17" s="47"/>
      <c r="F17" s="47" t="s">
        <v>37</v>
      </c>
      <c r="G17" s="47"/>
      <c r="H17" s="47"/>
      <c r="I17" s="48" t="s">
        <v>5</v>
      </c>
      <c r="J17" s="48"/>
      <c r="K17" s="48"/>
    </row>
    <row r="18" spans="1:14" ht="15" thickBot="1" x14ac:dyDescent="0.35">
      <c r="A18" s="22"/>
      <c r="B18" s="22"/>
      <c r="C18" s="47">
        <v>1</v>
      </c>
      <c r="D18" s="47"/>
      <c r="E18" s="46"/>
      <c r="F18" s="47">
        <v>0.03</v>
      </c>
      <c r="G18" s="47"/>
      <c r="H18" s="47"/>
      <c r="I18" s="47">
        <f>SUM(C18:H18)</f>
        <v>1.03</v>
      </c>
      <c r="J18" s="47"/>
      <c r="K18" s="47"/>
    </row>
    <row r="19" spans="1:14" ht="35.4" thickBot="1" x14ac:dyDescent="0.35">
      <c r="B19" s="4"/>
      <c r="C19" s="21" t="s">
        <v>32</v>
      </c>
      <c r="D19" s="20" t="s">
        <v>7</v>
      </c>
      <c r="E19" s="6" t="s">
        <v>8</v>
      </c>
      <c r="F19" s="6" t="s">
        <v>9</v>
      </c>
      <c r="G19" s="6" t="s">
        <v>10</v>
      </c>
      <c r="H19" s="7" t="s">
        <v>11</v>
      </c>
      <c r="I19" s="13" t="s">
        <v>12</v>
      </c>
      <c r="J19" s="14" t="s">
        <v>33</v>
      </c>
      <c r="K19" s="14" t="s">
        <v>14</v>
      </c>
      <c r="L19" s="8" t="s">
        <v>34</v>
      </c>
    </row>
    <row r="20" spans="1:14" s="15" customFormat="1" ht="27.75" customHeight="1" thickBot="1" x14ac:dyDescent="0.35">
      <c r="C20" s="74">
        <v>200</v>
      </c>
      <c r="D20" s="75"/>
      <c r="E20" s="76"/>
      <c r="F20" s="77">
        <f>$C$20*F$18</f>
        <v>6</v>
      </c>
      <c r="G20" s="77"/>
      <c r="H20" s="78"/>
      <c r="I20" s="79">
        <f>SUM(C20:H20)</f>
        <v>206</v>
      </c>
      <c r="J20" s="74">
        <v>250</v>
      </c>
      <c r="K20" s="80">
        <f>$J$20-$I$20</f>
        <v>44</v>
      </c>
      <c r="L20" s="51">
        <f>$K$20/$I$20</f>
        <v>0.21359223300970873</v>
      </c>
    </row>
    <row r="21" spans="1:14" s="15" customFormat="1" x14ac:dyDescent="0.3">
      <c r="C21" s="70" t="s">
        <v>58</v>
      </c>
      <c r="D21" s="37"/>
      <c r="E21" s="37"/>
      <c r="F21" s="37"/>
      <c r="G21" s="37"/>
      <c r="H21" s="36"/>
      <c r="I21" s="36"/>
      <c r="J21" s="36"/>
      <c r="K21" s="36"/>
      <c r="L21" s="32" t="s">
        <v>15</v>
      </c>
      <c r="M21" s="36"/>
    </row>
    <row r="22" spans="1:14" x14ac:dyDescent="0.3">
      <c r="C22" s="71" t="s">
        <v>57</v>
      </c>
      <c r="D22" s="10"/>
      <c r="E22" s="10"/>
      <c r="F22" s="10"/>
      <c r="G22" s="10"/>
      <c r="H22" s="10"/>
      <c r="I22" s="10"/>
      <c r="J22" s="10"/>
      <c r="K22" s="10"/>
      <c r="L22" s="32" t="s">
        <v>16</v>
      </c>
      <c r="M22" s="12"/>
    </row>
    <row r="23" spans="1:14" x14ac:dyDescent="0.3">
      <c r="I23" s="10"/>
      <c r="J23" s="10"/>
      <c r="K23" s="10"/>
      <c r="L23" s="32" t="s">
        <v>38</v>
      </c>
      <c r="M23" s="12"/>
    </row>
    <row r="24" spans="1:14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12"/>
    </row>
    <row r="25" spans="1:14" x14ac:dyDescent="0.3">
      <c r="C25" s="11"/>
      <c r="D25" s="10"/>
      <c r="E25" s="10"/>
      <c r="F25" s="10"/>
      <c r="G25" s="10"/>
      <c r="H25" s="10"/>
      <c r="I25" s="10"/>
      <c r="J25" s="10"/>
      <c r="K25" s="10"/>
      <c r="M25" s="12"/>
      <c r="N25" s="32"/>
    </row>
    <row r="26" spans="1:14" x14ac:dyDescent="0.3">
      <c r="C26" s="11"/>
      <c r="D26" s="10"/>
      <c r="E26" s="10"/>
      <c r="F26" s="10"/>
      <c r="G26" s="10"/>
      <c r="H26" s="10"/>
      <c r="I26" s="10"/>
      <c r="J26" s="10"/>
      <c r="K26" s="10"/>
      <c r="L26" s="11"/>
      <c r="M26" s="12"/>
      <c r="N26" s="32"/>
    </row>
    <row r="27" spans="1:14" x14ac:dyDescent="0.3">
      <c r="C27" s="11"/>
      <c r="D27" s="10"/>
      <c r="E27" s="10"/>
      <c r="F27" s="10"/>
      <c r="G27" s="10"/>
      <c r="H27" s="10"/>
      <c r="I27" s="10"/>
      <c r="J27" s="10"/>
      <c r="K27" s="10"/>
      <c r="L27" s="11"/>
      <c r="M27" s="12"/>
      <c r="N27" s="32"/>
    </row>
    <row r="28" spans="1:14" ht="15" thickBot="1" x14ac:dyDescent="0.35"/>
    <row r="29" spans="1:14" ht="58.2" thickBot="1" x14ac:dyDescent="0.35">
      <c r="C29" s="8" t="s">
        <v>17</v>
      </c>
      <c r="D29" s="8" t="s">
        <v>18</v>
      </c>
    </row>
    <row r="30" spans="1:14" ht="27" customHeight="1" thickBot="1" x14ac:dyDescent="0.35">
      <c r="C30" s="74">
        <v>0</v>
      </c>
      <c r="D30" s="80">
        <f>-C30</f>
        <v>0</v>
      </c>
    </row>
    <row r="31" spans="1:14" x14ac:dyDescent="0.3">
      <c r="C31" s="50" t="s">
        <v>35</v>
      </c>
      <c r="N31" s="32"/>
    </row>
    <row r="32" spans="1:14" x14ac:dyDescent="0.3">
      <c r="C32" s="50"/>
      <c r="N32" s="32"/>
    </row>
    <row r="33" spans="3:15" x14ac:dyDescent="0.3">
      <c r="C33" s="50"/>
      <c r="N33" s="32"/>
    </row>
    <row r="34" spans="3:15" x14ac:dyDescent="0.3">
      <c r="C34" s="50"/>
      <c r="N34" s="32"/>
    </row>
    <row r="35" spans="3:15" x14ac:dyDescent="0.3">
      <c r="C35" s="50"/>
      <c r="N35" s="32"/>
    </row>
    <row r="36" spans="3:15" ht="29.25" customHeight="1" thickBot="1" x14ac:dyDescent="0.55000000000000004">
      <c r="K36" s="84" t="s">
        <v>36</v>
      </c>
      <c r="L36" s="84"/>
      <c r="N36" s="32"/>
    </row>
    <row r="37" spans="3:15" ht="58.2" thickBot="1" x14ac:dyDescent="0.35">
      <c r="C37" s="8" t="s">
        <v>21</v>
      </c>
      <c r="D37" s="8" t="s">
        <v>22</v>
      </c>
      <c r="K37" s="14" t="s">
        <v>23</v>
      </c>
      <c r="L37" s="8" t="s">
        <v>24</v>
      </c>
      <c r="N37" s="32"/>
    </row>
    <row r="38" spans="3:15" ht="39" customHeight="1" thickBot="1" x14ac:dyDescent="0.35">
      <c r="C38" s="49">
        <v>0</v>
      </c>
      <c r="D38" s="81">
        <f>-(C38*J20)</f>
        <v>0</v>
      </c>
      <c r="K38" s="82">
        <f>K20+D30+D38</f>
        <v>44</v>
      </c>
      <c r="L38" s="52">
        <f>K38/(I20-D30-D38)</f>
        <v>0.21359223300970873</v>
      </c>
      <c r="N38" s="32"/>
    </row>
    <row r="39" spans="3:15" x14ac:dyDescent="0.3">
      <c r="C39" s="35" t="s">
        <v>25</v>
      </c>
      <c r="N39" s="31"/>
    </row>
    <row r="40" spans="3:15" ht="26.4" thickBot="1" x14ac:dyDescent="0.55000000000000004">
      <c r="K40" s="84" t="s">
        <v>26</v>
      </c>
      <c r="L40" s="84"/>
      <c r="N40" s="32"/>
    </row>
    <row r="41" spans="3:15" ht="29.4" thickBot="1" x14ac:dyDescent="0.35">
      <c r="C41" s="35"/>
      <c r="K41" s="14" t="s">
        <v>27</v>
      </c>
      <c r="L41" s="13" t="s">
        <v>12</v>
      </c>
      <c r="M41" s="14" t="s">
        <v>28</v>
      </c>
      <c r="N41" s="14" t="s">
        <v>29</v>
      </c>
      <c r="O41" s="14" t="s">
        <v>29</v>
      </c>
    </row>
    <row r="42" spans="3:15" ht="33.75" customHeight="1" thickBot="1" x14ac:dyDescent="0.35">
      <c r="K42" s="83">
        <f>C20*B9</f>
        <v>1000</v>
      </c>
      <c r="L42" s="83">
        <f>M42-N42</f>
        <v>1030</v>
      </c>
      <c r="M42" s="83">
        <f>J20*B9</f>
        <v>1250</v>
      </c>
      <c r="N42" s="82">
        <f>K38*B9</f>
        <v>220</v>
      </c>
      <c r="O42" s="52">
        <f>N42/L42</f>
        <v>0.21359223300970873</v>
      </c>
    </row>
  </sheetData>
  <sheetProtection algorithmName="SHA-512" hashValue="QDTgN6h7ZvytPfTQ8+svAgdJynoTtfv7AyxeQb+sXw0yWkI+AetYOBz94SNCsBeu5qlxYB/NrfXd/tfOM4nm+g==" saltValue="Yd/CUTd5pO1xp6jerjoPGw==" spinCount="100000" sheet="1" objects="1" scenarios="1"/>
  <protectedRanges>
    <protectedRange sqref="C38" name="TRD"/>
    <protectedRange sqref="J20" name="PAYE Charge to Client"/>
    <protectedRange sqref="C20" name="PAYE Candidate Pay"/>
    <protectedRange sqref="C30" name="Expense"/>
    <protectedRange sqref="B9" name="No of Hours"/>
  </protectedRanges>
  <mergeCells count="2">
    <mergeCell ref="K36:L36"/>
    <mergeCell ref="K40:L40"/>
  </mergeCells>
  <conditionalFormatting sqref="C20">
    <cfRule type="expression" dxfId="0" priority="1">
      <formula>$C$20&lt;106.13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'Raw Data'!$A$2:$A$12</xm:f>
          </x14:formula1>
          <xm:sqref>C38</xm:sqref>
        </x14:dataValidation>
        <x14:dataValidation type="list" allowBlank="1" showInputMessage="1" showErrorMessage="1" xr:uid="{00000000-0002-0000-0300-000001000000}">
          <x14:formula1>
            <xm:f>'Raw Data'!$B$2:$B$8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A24"/>
  <sheetViews>
    <sheetView zoomScaleNormal="100" zoomScaleSheetLayoutView="100" workbookViewId="0">
      <selection activeCell="A22" sqref="A22"/>
    </sheetView>
  </sheetViews>
  <sheetFormatPr defaultColWidth="9.109375" defaultRowHeight="14.4" x14ac:dyDescent="0.3"/>
  <cols>
    <col min="1" max="1" width="164.5546875" style="28" customWidth="1"/>
    <col min="2" max="16384" width="9.109375" style="1"/>
  </cols>
  <sheetData>
    <row r="1" spans="1:1" ht="18" x14ac:dyDescent="0.35">
      <c r="A1" s="64" t="s">
        <v>39</v>
      </c>
    </row>
    <row r="2" spans="1:1" ht="15.6" x14ac:dyDescent="0.3">
      <c r="A2" s="65" t="s">
        <v>55</v>
      </c>
    </row>
    <row r="3" spans="1:1" ht="15.6" x14ac:dyDescent="0.3">
      <c r="A3" s="65"/>
    </row>
    <row r="4" spans="1:1" ht="31.2" x14ac:dyDescent="0.3">
      <c r="A4" s="65" t="s">
        <v>54</v>
      </c>
    </row>
    <row r="5" spans="1:1" ht="8.25" customHeight="1" x14ac:dyDescent="0.3">
      <c r="A5" s="65"/>
    </row>
    <row r="6" spans="1:1" ht="15.6" x14ac:dyDescent="0.3">
      <c r="A6" s="73" t="s">
        <v>40</v>
      </c>
    </row>
    <row r="7" spans="1:1" ht="9" customHeight="1" x14ac:dyDescent="0.3">
      <c r="A7" s="66"/>
    </row>
    <row r="8" spans="1:1" ht="15.6" x14ac:dyDescent="0.3">
      <c r="A8" s="66" t="s">
        <v>41</v>
      </c>
    </row>
    <row r="9" spans="1:1" ht="7.5" customHeight="1" x14ac:dyDescent="0.3">
      <c r="A9" s="67"/>
    </row>
    <row r="10" spans="1:1" ht="31.2" x14ac:dyDescent="0.3">
      <c r="A10" s="65" t="s">
        <v>42</v>
      </c>
    </row>
    <row r="11" spans="1:1" ht="8.25" customHeight="1" x14ac:dyDescent="0.3">
      <c r="A11" s="65"/>
    </row>
    <row r="12" spans="1:1" ht="18" x14ac:dyDescent="0.35">
      <c r="A12" s="64" t="s">
        <v>43</v>
      </c>
    </row>
    <row r="13" spans="1:1" ht="15.6" x14ac:dyDescent="0.3">
      <c r="A13" s="65" t="s">
        <v>44</v>
      </c>
    </row>
    <row r="14" spans="1:1" ht="15.6" x14ac:dyDescent="0.3">
      <c r="A14" s="65"/>
    </row>
    <row r="15" spans="1:1" x14ac:dyDescent="0.3">
      <c r="A15" s="68"/>
    </row>
    <row r="16" spans="1:1" x14ac:dyDescent="0.3">
      <c r="A16" s="67"/>
    </row>
    <row r="17" spans="1:1" ht="9" customHeight="1" x14ac:dyDescent="0.3">
      <c r="A17" s="65"/>
    </row>
    <row r="18" spans="1:1" x14ac:dyDescent="0.3">
      <c r="A18" s="68"/>
    </row>
    <row r="19" spans="1:1" x14ac:dyDescent="0.3">
      <c r="A19" s="68"/>
    </row>
    <row r="20" spans="1:1" x14ac:dyDescent="0.3">
      <c r="A20" s="68"/>
    </row>
    <row r="21" spans="1:1" ht="18" x14ac:dyDescent="0.35">
      <c r="A21" s="64"/>
    </row>
    <row r="22" spans="1:1" x14ac:dyDescent="0.3">
      <c r="A22" s="69"/>
    </row>
    <row r="23" spans="1:1" x14ac:dyDescent="0.3">
      <c r="A23" s="69"/>
    </row>
    <row r="24" spans="1:1" x14ac:dyDescent="0.3">
      <c r="A24" s="69"/>
    </row>
  </sheetData>
  <sheetProtection algorithmName="SHA-512" hashValue="4HO2JsclEFm7MZc6Qcot6/qblqbX02XuY/bMCXoCelnLgXe0MxKm1zrnrNRtQIdPlmZtLi05yMsBOSKns8CUiQ==" saltValue="z4t/oQA1g4Q5GTy7l7KM5A==" spinCount="100000" sheet="1" objects="1" scenarios="1"/>
  <pageMargins left="0.7" right="0.7" top="0.75" bottom="0.75" header="0.3" footer="0.3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12"/>
  <sheetViews>
    <sheetView workbookViewId="0">
      <selection activeCell="K13" sqref="K13"/>
    </sheetView>
  </sheetViews>
  <sheetFormatPr defaultRowHeight="14.4" x14ac:dyDescent="0.3"/>
  <cols>
    <col min="1" max="2" width="9.6640625" style="41" bestFit="1" customWidth="1"/>
  </cols>
  <sheetData>
    <row r="1" spans="1:2" x14ac:dyDescent="0.3">
      <c r="A1" s="39" t="s">
        <v>21</v>
      </c>
      <c r="B1" s="39" t="s">
        <v>45</v>
      </c>
    </row>
    <row r="2" spans="1:2" x14ac:dyDescent="0.3">
      <c r="A2" s="40">
        <v>0</v>
      </c>
      <c r="B2" s="55">
        <v>1</v>
      </c>
    </row>
    <row r="3" spans="1:2" x14ac:dyDescent="0.3">
      <c r="A3" s="40">
        <v>5.0000000000000001E-3</v>
      </c>
      <c r="B3" s="55">
        <v>2</v>
      </c>
    </row>
    <row r="4" spans="1:2" x14ac:dyDescent="0.3">
      <c r="A4" s="40">
        <v>0.01</v>
      </c>
      <c r="B4" s="55">
        <v>3</v>
      </c>
    </row>
    <row r="5" spans="1:2" x14ac:dyDescent="0.3">
      <c r="A5" s="40">
        <v>1.4999999999999999E-2</v>
      </c>
      <c r="B5" s="55">
        <v>4</v>
      </c>
    </row>
    <row r="6" spans="1:2" x14ac:dyDescent="0.3">
      <c r="A6" s="40">
        <v>0.02</v>
      </c>
      <c r="B6" s="55">
        <v>5</v>
      </c>
    </row>
    <row r="7" spans="1:2" x14ac:dyDescent="0.3">
      <c r="A7" s="40">
        <v>2.5000000000000001E-2</v>
      </c>
      <c r="B7" s="55">
        <v>6</v>
      </c>
    </row>
    <row r="8" spans="1:2" x14ac:dyDescent="0.3">
      <c r="A8" s="40">
        <v>0.03</v>
      </c>
      <c r="B8" s="55">
        <v>7</v>
      </c>
    </row>
    <row r="9" spans="1:2" x14ac:dyDescent="0.3">
      <c r="A9" s="40">
        <v>3.5000000000000003E-2</v>
      </c>
      <c r="B9" s="55"/>
    </row>
    <row r="10" spans="1:2" x14ac:dyDescent="0.3">
      <c r="A10" s="40">
        <v>0.04</v>
      </c>
      <c r="B10" s="55"/>
    </row>
    <row r="11" spans="1:2" x14ac:dyDescent="0.3">
      <c r="A11" s="40">
        <v>4.4999999999999998E-2</v>
      </c>
      <c r="B11" s="55"/>
    </row>
    <row r="12" spans="1:2" x14ac:dyDescent="0.3">
      <c r="A12" s="40">
        <v>0.05</v>
      </c>
      <c r="B12" s="5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A18"/>
  <sheetViews>
    <sheetView workbookViewId="0">
      <selection activeCell="A23" sqref="A23"/>
    </sheetView>
  </sheetViews>
  <sheetFormatPr defaultRowHeight="14.4" x14ac:dyDescent="0.3"/>
  <cols>
    <col min="1" max="1" width="179.5546875" bestFit="1" customWidth="1"/>
  </cols>
  <sheetData>
    <row r="1" spans="1:1" x14ac:dyDescent="0.3">
      <c r="A1" s="34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18" spans="1:1" x14ac:dyDescent="0.3">
      <c r="A18" s="4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EFD7D40595348A975256D69D25C2E" ma:contentTypeVersion="12" ma:contentTypeDescription="Create a new document." ma:contentTypeScope="" ma:versionID="50f11c94dee89a6c30311d9712293763">
  <xsd:schema xmlns:xsd="http://www.w3.org/2001/XMLSchema" xmlns:xs="http://www.w3.org/2001/XMLSchema" xmlns:p="http://schemas.microsoft.com/office/2006/metadata/properties" xmlns:ns2="c3d9435b-d281-45b9-8787-4f21a96dfd07" xmlns:ns3="34cdc2f6-0b9e-47b9-b45c-fadc4d1e7986" targetNamespace="http://schemas.microsoft.com/office/2006/metadata/properties" ma:root="true" ma:fieldsID="ce4c396cd51120617fee59181dd51d84" ns2:_="" ns3:_="">
    <xsd:import namespace="c3d9435b-d281-45b9-8787-4f21a96dfd07"/>
    <xsd:import namespace="34cdc2f6-0b9e-47b9-b45c-fadc4d1e7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9435b-d281-45b9-8787-4f21a96df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7ac08b-d00c-4539-868e-7deaf353b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dc2f6-0b9e-47b9-b45c-fadc4d1e79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c9772-47e8-487a-83a4-4305618dd56f}" ma:internalName="TaxCatchAll" ma:showField="CatchAllData" ma:web="34cdc2f6-0b9e-47b9-b45c-fadc4d1e7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dc2f6-0b9e-47b9-b45c-fadc4d1e7986" xsi:nil="true"/>
    <lcf76f155ced4ddcb4097134ff3c332f xmlns="c3d9435b-d281-45b9-8787-4f21a96dfd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771092-3DAD-41A6-B7F4-F98173E30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9435b-d281-45b9-8787-4f21a96dfd07"/>
    <ds:schemaRef ds:uri="34cdc2f6-0b9e-47b9-b45c-fadc4d1e7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DA26B7-1368-47D6-AE41-23B721A614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5F810A-79DC-4B4C-A793-DDB6D9D9A2DD}">
  <ds:schemaRefs>
    <ds:schemaRef ds:uri="http://schemas.microsoft.com/office/2006/metadata/properties"/>
    <ds:schemaRef ds:uri="http://schemas.microsoft.com/office/infopath/2007/PartnerControls"/>
    <ds:schemaRef ds:uri="dbee51d7-3879-48a0-b71b-7e2b98e90c1a"/>
    <ds:schemaRef ds:uri="a7d8ef20-43bb-4635-b80d-8e73e33420c9"/>
    <ds:schemaRef ds:uri="34cdc2f6-0b9e-47b9-b45c-fadc4d1e7986"/>
    <ds:schemaRef ds:uri="c3d9435b-d281-45b9-8787-4f21a96dfd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LTD-UMBRELLA-CIS HOURLY RATES</vt:lpstr>
      <vt:lpstr>LTD-UMBRELLA-CIS DAILY RATES</vt:lpstr>
      <vt:lpstr>Calculations+Definitions+Info</vt:lpstr>
      <vt:lpstr>Raw Data</vt:lpstr>
      <vt:lpstr>PERCENTAGES</vt:lpstr>
      <vt:lpstr>'Calculations+Definitions+Info'!Print_Area</vt:lpstr>
      <vt:lpstr>'LTD-UMBRELLA-CIS DAILY RATES'!Print_Area</vt:lpstr>
      <vt:lpstr>'LTD-UMBRELLA-CIS HOURLY RATES'!Print_Area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Ashling Coyle</dc:creator>
  <cp:keywords/>
  <dc:description/>
  <cp:lastModifiedBy>David Costa</cp:lastModifiedBy>
  <cp:revision/>
  <dcterms:created xsi:type="dcterms:W3CDTF">2017-01-26T13:11:33Z</dcterms:created>
  <dcterms:modified xsi:type="dcterms:W3CDTF">2026-03-09T16:52:45Z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0x010100FACEFD7D40595348A975256D69D25C2E</vt:lpwstr>
  </property>
  <property fmtid="{D5CDD505-2E9C-101B-9397-08002B2CF9AE}" pid="3" name="MediaServiceImageTags">
    <vt:lpwstr/>
  </property>
</Properties>
</file>